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667" activeTab="0"/>
  </bookViews>
  <sheets>
    <sheet name="Противовесы балансировочные" sheetId="1" r:id="rId1"/>
  </sheets>
  <definedNames>
    <definedName name="прайс_книжка_Москва" localSheetId="0">'Противовесы балансировочные'!$A$2:$J$63</definedName>
  </definedNames>
  <calcPr fullCalcOnLoad="1"/>
</workbook>
</file>

<file path=xl/sharedStrings.xml><?xml version="1.0" encoding="utf-8"?>
<sst xmlns="http://schemas.openxmlformats.org/spreadsheetml/2006/main" count="127" uniqueCount="113">
  <si>
    <t>Артикул</t>
  </si>
  <si>
    <t>Наименование</t>
  </si>
  <si>
    <t> </t>
  </si>
  <si>
    <t>Грузики клеящиеся (адгезивные):</t>
  </si>
  <si>
    <t>Грузики для грузовых колёс:</t>
  </si>
  <si>
    <t>Количество
в упак. (шт.)</t>
  </si>
  <si>
    <t xml:space="preserve"> Противовес балансировочный для стальных дисков - 5 гр.</t>
  </si>
  <si>
    <t xml:space="preserve"> Противовес балансировочный для стальных дисков - 10 гр.</t>
  </si>
  <si>
    <t xml:space="preserve"> Противовес балансировочный для стальных дисков - 15 гр.</t>
  </si>
  <si>
    <t xml:space="preserve"> Противовес балансировочный для стальных дисков - 20 гр.</t>
  </si>
  <si>
    <t xml:space="preserve"> Противовес балансировочный для стальных дисков - 25 гр.</t>
  </si>
  <si>
    <t xml:space="preserve"> Противовес балансировочный для стальных дисков - 30 гр.</t>
  </si>
  <si>
    <t xml:space="preserve"> Противовес балансировочный для стальных дисков - 35 гр.</t>
  </si>
  <si>
    <t xml:space="preserve"> Противовес балансировочный для стальных дисков - 40 гр.</t>
  </si>
  <si>
    <t xml:space="preserve"> Противовес балансировочный для стальных дисков - 45 гр.</t>
  </si>
  <si>
    <t xml:space="preserve"> Противовес балансировочный для стальных дисков - 50 гр.</t>
  </si>
  <si>
    <t xml:space="preserve"> Противовес балансировочный для стальных дисков - 55 гр.</t>
  </si>
  <si>
    <t xml:space="preserve"> Противовес балансировочный для стальных дисков - 60 гр.</t>
  </si>
  <si>
    <t xml:space="preserve"> Противовес балансировочный для стальных дисков - 70 гр.</t>
  </si>
  <si>
    <t xml:space="preserve"> Противовес балансировочный для стальных дисков - 80 гр.</t>
  </si>
  <si>
    <t xml:space="preserve"> Противовес балансировочный для стальных дисков - 90 гр.</t>
  </si>
  <si>
    <t xml:space="preserve"> Противовес балансировочный для стальных дисков - 100 гр.</t>
  </si>
  <si>
    <t>Количество
в BOX упаковок. (шт.)</t>
  </si>
  <si>
    <t>0,005</t>
  </si>
  <si>
    <t>0,01</t>
  </si>
  <si>
    <t>0,015</t>
  </si>
  <si>
    <t>0,020</t>
  </si>
  <si>
    <t>0,025</t>
  </si>
  <si>
    <t>0,030</t>
  </si>
  <si>
    <t>0,035</t>
  </si>
  <si>
    <t>0,040</t>
  </si>
  <si>
    <t>0,045</t>
  </si>
  <si>
    <t>0,050</t>
  </si>
  <si>
    <t>0,055</t>
  </si>
  <si>
    <t>0,060</t>
  </si>
  <si>
    <t>0,070</t>
  </si>
  <si>
    <t>0,080</t>
  </si>
  <si>
    <t>0,090</t>
  </si>
  <si>
    <t>0,100</t>
  </si>
  <si>
    <t>Количество упаковок
(ваш заказ)</t>
  </si>
  <si>
    <t>Вес 
1 упак., кг.</t>
  </si>
  <si>
    <t>Вес
1 BOX, кг.</t>
  </si>
  <si>
    <t>Цена
розница, руб.</t>
  </si>
  <si>
    <t>Цена
со скидкой, руб.</t>
  </si>
  <si>
    <t>Ваша скидка,
%</t>
  </si>
  <si>
    <t xml:space="preserve"> Противовес балансировочный для литых дисков - 5 гр.</t>
  </si>
  <si>
    <t xml:space="preserve"> Противовес балансировочный для литых дисков - 10 гр.</t>
  </si>
  <si>
    <t xml:space="preserve"> Противовес балансировочный для литых дисков - 15 гр.</t>
  </si>
  <si>
    <t xml:space="preserve"> Противовес балансировочный для литых дисков - 20 гр.</t>
  </si>
  <si>
    <t xml:space="preserve"> Противовес балансировочный для литых дисков - 25 гр.</t>
  </si>
  <si>
    <t xml:space="preserve"> Противовес балансировочный для литых дисков - 30 гр.</t>
  </si>
  <si>
    <t xml:space="preserve"> Противовес балансировочный для литых дисков - 35 гр.</t>
  </si>
  <si>
    <t xml:space="preserve"> Противовес балансировочный для литых дисков - 40 гр.</t>
  </si>
  <si>
    <t xml:space="preserve"> Противовес балансировочный для литых дисков - 45 гр.</t>
  </si>
  <si>
    <t xml:space="preserve"> Противовес балансировочный для литых дисков - 50 гр.</t>
  </si>
  <si>
    <t xml:space="preserve"> Противовес балансировочный для литых дисков - 55 гр.</t>
  </si>
  <si>
    <t xml:space="preserve"> Противовес балансировочный для литых дисков - 60 гр.</t>
  </si>
  <si>
    <t xml:space="preserve"> Противовес балансировочный для грузовых колес - 50 гр.</t>
  </si>
  <si>
    <t xml:space="preserve"> Противовес балансировочный для грузовых колес - 75 гр.</t>
  </si>
  <si>
    <t xml:space="preserve"> Противовес балансировочный для грузовых колес - 100 гр.</t>
  </si>
  <si>
    <t xml:space="preserve"> Противовес балансировочный для грузовых колес - 150 гр.</t>
  </si>
  <si>
    <t xml:space="preserve"> Противовес балансировочный для грузовых колес - 200 гр.</t>
  </si>
  <si>
    <t xml:space="preserve"> Противовес балансировочный для грузовых колес - 250 гр.</t>
  </si>
  <si>
    <t xml:space="preserve"> Противовес балансировочный для грузовых колес - 300 гр.</t>
  </si>
  <si>
    <t xml:space="preserve"> Противовес балансировочный для грузовых колес - 350 гр.</t>
  </si>
  <si>
    <t xml:space="preserve"> Противовес балансировочный для грузовых колес - 400 гр.</t>
  </si>
  <si>
    <t>Сумма вашего заказа, руб.</t>
  </si>
  <si>
    <t>Набивные груза для стальных дисков:</t>
  </si>
  <si>
    <t>ST05</t>
  </si>
  <si>
    <t>ST10</t>
  </si>
  <si>
    <t>ST15</t>
  </si>
  <si>
    <t>ST20</t>
  </si>
  <si>
    <t>ST25</t>
  </si>
  <si>
    <t>ST30</t>
  </si>
  <si>
    <t>ST35</t>
  </si>
  <si>
    <t>ST40</t>
  </si>
  <si>
    <t>ST45</t>
  </si>
  <si>
    <t>ST50</t>
  </si>
  <si>
    <t>ST60</t>
  </si>
  <si>
    <t>ST55</t>
  </si>
  <si>
    <t>ST70</t>
  </si>
  <si>
    <t>ST80</t>
  </si>
  <si>
    <t>ST90</t>
  </si>
  <si>
    <t>ST100</t>
  </si>
  <si>
    <t>Балансировочные груза для литых дисков:</t>
  </si>
  <si>
    <t>Противовес баланс., адгезивный, стандарт, скотч синий Италия - 60 гр.</t>
  </si>
  <si>
    <t>Противовес баланс., адгезивный, тонкий, скотч синий Италия - 60 гр.</t>
  </si>
  <si>
    <t>AL05</t>
  </si>
  <si>
    <t>AL10</t>
  </si>
  <si>
    <t>AL15</t>
  </si>
  <si>
    <t>AL20</t>
  </si>
  <si>
    <t>AL25</t>
  </si>
  <si>
    <t>AL30</t>
  </si>
  <si>
    <t>AL35</t>
  </si>
  <si>
    <t>AL40</t>
  </si>
  <si>
    <t>AL45</t>
  </si>
  <si>
    <t>AL50</t>
  </si>
  <si>
    <t>AL55</t>
  </si>
  <si>
    <t>AL60</t>
  </si>
  <si>
    <t>061</t>
  </si>
  <si>
    <t>062</t>
  </si>
  <si>
    <t>Противовес баланс., адгезивный, стандарт, скотч S.G - 60 гр.</t>
  </si>
  <si>
    <t>Противовес баланс., адгезивный, тонкий, скотч S.G. - 60 гр.</t>
  </si>
  <si>
    <t>N061</t>
  </si>
  <si>
    <t>FE 060</t>
  </si>
  <si>
    <t>Противовес баланс., адгезивный, железный, скотч cиний - 60 гр.</t>
  </si>
  <si>
    <r>
      <rPr>
        <b/>
        <sz val="14"/>
        <color indexed="8"/>
        <rFont val="Calibri"/>
        <family val="2"/>
      </rPr>
      <t>Производство г. Климовск</t>
    </r>
    <r>
      <rPr>
        <sz val="14"/>
        <color indexed="8"/>
        <rFont val="Calibri"/>
        <family val="2"/>
      </rPr>
      <t>: тел.: 8-903 72 077 62 //  e-mail: allbalance@yandex.ru</t>
    </r>
  </si>
  <si>
    <t>N062</t>
  </si>
  <si>
    <t>цена за пачку</t>
  </si>
  <si>
    <t>вес</t>
  </si>
  <si>
    <t>кол боксов</t>
  </si>
  <si>
    <t>Оптово-розничный(от 8 пачек одного артикула) магазин /цены с 01.03.2022</t>
  </si>
  <si>
    <t>кол пачек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</si>
</sst>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49" fontId="45" fillId="33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164" fontId="0" fillId="33" borderId="13" xfId="0" applyNumberForma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0" fillId="33" borderId="11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left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left" vertical="center"/>
    </xf>
    <xf numFmtId="49" fontId="0" fillId="0" borderId="12" xfId="0" applyNumberFormat="1" applyFill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44" fillId="0" borderId="16" xfId="0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164" fontId="35" fillId="35" borderId="13" xfId="0" applyNumberFormat="1" applyFont="1" applyFill="1" applyBorder="1" applyAlignment="1">
      <alignment vertical="center"/>
    </xf>
    <xf numFmtId="164" fontId="0" fillId="35" borderId="17" xfId="0" applyNumberFormat="1" applyFill="1" applyBorder="1" applyAlignment="1">
      <alignment vertical="center"/>
    </xf>
    <xf numFmtId="164" fontId="44" fillId="0" borderId="17" xfId="0" applyNumberFormat="1" applyFont="1" applyBorder="1" applyAlignment="1">
      <alignment vertical="center"/>
    </xf>
    <xf numFmtId="164" fontId="0" fillId="36" borderId="14" xfId="0" applyNumberFormat="1" applyFill="1" applyBorder="1" applyAlignment="1">
      <alignment vertical="center"/>
    </xf>
    <xf numFmtId="164" fontId="0" fillId="36" borderId="11" xfId="0" applyNumberFormat="1" applyFill="1" applyBorder="1" applyAlignment="1">
      <alignment vertical="center"/>
    </xf>
    <xf numFmtId="164" fontId="0" fillId="36" borderId="0" xfId="0" applyNumberFormat="1" applyFill="1" applyAlignment="1">
      <alignment vertical="center"/>
    </xf>
    <xf numFmtId="164" fontId="44" fillId="36" borderId="14" xfId="0" applyNumberFormat="1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vertical="center"/>
    </xf>
    <xf numFmtId="164" fontId="35" fillId="0" borderId="13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164" fontId="44" fillId="0" borderId="0" xfId="0" applyNumberFormat="1" applyFont="1" applyFill="1" applyAlignment="1">
      <alignment vertical="center"/>
    </xf>
    <xf numFmtId="164" fontId="44" fillId="0" borderId="17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164" fontId="44" fillId="0" borderId="11" xfId="0" applyNumberFormat="1" applyFont="1" applyFill="1" applyBorder="1" applyAlignment="1">
      <alignment vertical="center"/>
    </xf>
    <xf numFmtId="164" fontId="35" fillId="0" borderId="21" xfId="0" applyNumberFormat="1" applyFont="1" applyFill="1" applyBorder="1" applyAlignment="1">
      <alignment vertical="center"/>
    </xf>
    <xf numFmtId="164" fontId="44" fillId="0" borderId="13" xfId="0" applyNumberFormat="1" applyFont="1" applyFill="1" applyBorder="1" applyAlignment="1">
      <alignment vertical="center"/>
    </xf>
    <xf numFmtId="49" fontId="47" fillId="0" borderId="18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7" fillId="0" borderId="20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/>
    </xf>
    <xf numFmtId="0" fontId="47" fillId="0" borderId="20" xfId="0" applyNumberFormat="1" applyFont="1" applyFill="1" applyBorder="1" applyAlignment="1">
      <alignment horizontal="center" vertical="center"/>
    </xf>
    <xf numFmtId="9" fontId="47" fillId="0" borderId="18" xfId="0" applyNumberFormat="1" applyFont="1" applyFill="1" applyBorder="1" applyAlignment="1">
      <alignment horizontal="center" vertical="center" wrapText="1"/>
    </xf>
    <xf numFmtId="9" fontId="47" fillId="0" borderId="19" xfId="0" applyNumberFormat="1" applyFont="1" applyFill="1" applyBorder="1" applyAlignment="1">
      <alignment horizontal="center" vertical="center" wrapText="1"/>
    </xf>
    <xf numFmtId="9" fontId="47" fillId="0" borderId="20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4" fontId="48" fillId="0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="60" zoomScaleNormal="60" zoomScalePageLayoutView="0" workbookViewId="0" topLeftCell="A10">
      <selection activeCell="J47" sqref="J47"/>
    </sheetView>
  </sheetViews>
  <sheetFormatPr defaultColWidth="9.140625" defaultRowHeight="15"/>
  <cols>
    <col min="1" max="1" width="9.7109375" style="0" customWidth="1"/>
    <col min="2" max="2" width="68.421875" style="0" customWidth="1"/>
    <col min="3" max="3" width="13.7109375" style="4" hidden="1" customWidth="1"/>
    <col min="4" max="7" width="10.7109375" style="4" customWidth="1"/>
    <col min="8" max="8" width="10.7109375" style="0" customWidth="1"/>
    <col min="9" max="9" width="10.7109375" style="5" customWidth="1"/>
    <col min="10" max="10" width="13.8515625" style="0" bestFit="1" customWidth="1"/>
    <col min="11" max="11" width="24.57421875" style="0" customWidth="1"/>
    <col min="12" max="12" width="9.140625" style="0" hidden="1" customWidth="1"/>
  </cols>
  <sheetData>
    <row r="1" spans="1:11" ht="15" customHeigh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" customHeight="1">
      <c r="A2" s="93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" customHeight="1">
      <c r="A3" s="89" t="s">
        <v>106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" customHeight="1">
      <c r="A5" s="94" t="s">
        <v>111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15" customHeight="1">
      <c r="A7" s="75" t="s">
        <v>0</v>
      </c>
      <c r="B7" s="78" t="s">
        <v>1</v>
      </c>
      <c r="C7" s="53"/>
      <c r="D7" s="97" t="s">
        <v>5</v>
      </c>
      <c r="E7" s="97" t="s">
        <v>40</v>
      </c>
      <c r="F7" s="97" t="s">
        <v>22</v>
      </c>
      <c r="G7" s="97" t="s">
        <v>41</v>
      </c>
      <c r="H7" s="84" t="s">
        <v>42</v>
      </c>
      <c r="I7" s="81" t="s">
        <v>39</v>
      </c>
      <c r="J7" s="84" t="s">
        <v>43</v>
      </c>
      <c r="K7" s="87" t="s">
        <v>44</v>
      </c>
    </row>
    <row r="8" spans="1:11" ht="15">
      <c r="A8" s="76"/>
      <c r="B8" s="79"/>
      <c r="C8" s="54"/>
      <c r="D8" s="98"/>
      <c r="E8" s="98"/>
      <c r="F8" s="98"/>
      <c r="G8" s="98"/>
      <c r="H8" s="85"/>
      <c r="I8" s="82"/>
      <c r="J8" s="85"/>
      <c r="K8" s="88"/>
    </row>
    <row r="9" spans="1:11" ht="15">
      <c r="A9" s="76"/>
      <c r="B9" s="79"/>
      <c r="C9" s="54"/>
      <c r="D9" s="98"/>
      <c r="E9" s="98"/>
      <c r="F9" s="98"/>
      <c r="G9" s="98"/>
      <c r="H9" s="85"/>
      <c r="I9" s="82"/>
      <c r="J9" s="85"/>
      <c r="K9" s="88"/>
    </row>
    <row r="10" spans="1:11" ht="15">
      <c r="A10" s="77"/>
      <c r="B10" s="80"/>
      <c r="C10" s="55"/>
      <c r="D10" s="99"/>
      <c r="E10" s="99"/>
      <c r="F10" s="99"/>
      <c r="G10" s="99"/>
      <c r="H10" s="86"/>
      <c r="I10" s="83"/>
      <c r="J10" s="86"/>
      <c r="K10" s="88"/>
    </row>
    <row r="11" spans="1:17" ht="30" customHeight="1">
      <c r="A11" s="96" t="s">
        <v>67</v>
      </c>
      <c r="B11" s="96"/>
      <c r="C11" s="96"/>
      <c r="D11" s="96"/>
      <c r="E11" s="96"/>
      <c r="F11" s="96"/>
      <c r="G11" s="96"/>
      <c r="H11" s="96"/>
      <c r="I11" s="96"/>
      <c r="J11" s="96"/>
      <c r="K11" s="56">
        <v>10</v>
      </c>
      <c r="N11" s="4" t="s">
        <v>108</v>
      </c>
      <c r="O11" t="s">
        <v>109</v>
      </c>
      <c r="P11" t="s">
        <v>110</v>
      </c>
      <c r="Q11" t="s">
        <v>112</v>
      </c>
    </row>
    <row r="12" spans="1:11" ht="15.75">
      <c r="A12" s="37"/>
      <c r="B12" s="20"/>
      <c r="C12" s="21"/>
      <c r="D12" s="21"/>
      <c r="E12" s="21"/>
      <c r="F12" s="21"/>
      <c r="G12" s="21"/>
      <c r="H12" s="20"/>
      <c r="I12" s="22"/>
      <c r="J12" s="57"/>
      <c r="K12" s="87" t="s">
        <v>66</v>
      </c>
    </row>
    <row r="13" spans="1:12" s="3" customFormat="1" ht="15">
      <c r="A13" s="38" t="s">
        <v>68</v>
      </c>
      <c r="B13" s="15" t="s">
        <v>6</v>
      </c>
      <c r="C13" s="58" t="s">
        <v>23</v>
      </c>
      <c r="D13" s="16">
        <v>200</v>
      </c>
      <c r="E13" s="16">
        <f aca="true" t="shared" si="0" ref="E13:E28">D13*C13</f>
        <v>1</v>
      </c>
      <c r="F13" s="16">
        <v>8</v>
      </c>
      <c r="G13" s="17">
        <f aca="true" t="shared" si="1" ref="G13:G28">F13*E13</f>
        <v>8</v>
      </c>
      <c r="H13" s="59">
        <v>0</v>
      </c>
      <c r="I13" s="18">
        <v>0</v>
      </c>
      <c r="J13" s="60">
        <f aca="true" t="shared" si="2" ref="J13:J28">((100-L13)*H13)*I13/100</f>
        <v>0</v>
      </c>
      <c r="K13" s="88"/>
      <c r="L13" s="3">
        <f>K11</f>
        <v>10</v>
      </c>
    </row>
    <row r="14" spans="1:17" s="3" customFormat="1" ht="15">
      <c r="A14" s="38" t="s">
        <v>69</v>
      </c>
      <c r="B14" s="15" t="s">
        <v>7</v>
      </c>
      <c r="C14" s="58" t="s">
        <v>24</v>
      </c>
      <c r="D14" s="16">
        <v>200</v>
      </c>
      <c r="E14" s="16">
        <f t="shared" si="0"/>
        <v>2</v>
      </c>
      <c r="F14" s="16">
        <v>8</v>
      </c>
      <c r="G14" s="17">
        <f t="shared" si="1"/>
        <v>16</v>
      </c>
      <c r="H14" s="59">
        <v>1040</v>
      </c>
      <c r="I14" s="12">
        <v>1</v>
      </c>
      <c r="J14" s="60">
        <f>((100-L14)*H14)*I14/100</f>
        <v>936</v>
      </c>
      <c r="K14" s="88"/>
      <c r="L14" s="3">
        <f>K11</f>
        <v>10</v>
      </c>
      <c r="N14" s="3">
        <f aca="true" t="shared" si="3" ref="N14:N41">J14/I14</f>
        <v>936</v>
      </c>
      <c r="O14" s="3">
        <f>I14*E14</f>
        <v>2</v>
      </c>
      <c r="P14" s="3">
        <f>I14/8</f>
        <v>0.125</v>
      </c>
      <c r="Q14" s="3">
        <f>I14</f>
        <v>1</v>
      </c>
    </row>
    <row r="15" spans="1:17" s="3" customFormat="1" ht="15">
      <c r="A15" s="38" t="s">
        <v>70</v>
      </c>
      <c r="B15" s="15" t="s">
        <v>8</v>
      </c>
      <c r="C15" s="58" t="s">
        <v>25</v>
      </c>
      <c r="D15" s="16">
        <v>100</v>
      </c>
      <c r="E15" s="16">
        <f t="shared" si="0"/>
        <v>1.5</v>
      </c>
      <c r="F15" s="16">
        <v>8</v>
      </c>
      <c r="G15" s="17">
        <f t="shared" si="1"/>
        <v>12</v>
      </c>
      <c r="H15" s="59">
        <v>680</v>
      </c>
      <c r="I15" s="12">
        <v>1</v>
      </c>
      <c r="J15" s="60">
        <f t="shared" si="2"/>
        <v>612</v>
      </c>
      <c r="K15" s="95">
        <f>SUM(J13:J64)</f>
        <v>16933.5</v>
      </c>
      <c r="L15" s="3">
        <f>K11</f>
        <v>10</v>
      </c>
      <c r="N15" s="3">
        <f t="shared" si="3"/>
        <v>612</v>
      </c>
      <c r="O15" s="3">
        <f aca="true" t="shared" si="4" ref="O15:O41">I15*E15</f>
        <v>1.5</v>
      </c>
      <c r="P15" s="3">
        <f aca="true" t="shared" si="5" ref="P15:P41">I15/8</f>
        <v>0.125</v>
      </c>
      <c r="Q15" s="3">
        <f aca="true" t="shared" si="6" ref="Q15:Q22">I15</f>
        <v>1</v>
      </c>
    </row>
    <row r="16" spans="1:17" ht="15">
      <c r="A16" s="38" t="s">
        <v>71</v>
      </c>
      <c r="B16" s="15" t="s">
        <v>9</v>
      </c>
      <c r="C16" s="58" t="s">
        <v>26</v>
      </c>
      <c r="D16" s="16">
        <v>100</v>
      </c>
      <c r="E16" s="16">
        <f t="shared" si="0"/>
        <v>2</v>
      </c>
      <c r="F16" s="16">
        <v>8</v>
      </c>
      <c r="G16" s="17">
        <f t="shared" si="1"/>
        <v>16</v>
      </c>
      <c r="H16" s="59">
        <v>830</v>
      </c>
      <c r="I16" s="12">
        <v>1</v>
      </c>
      <c r="J16" s="60">
        <f t="shared" si="2"/>
        <v>747</v>
      </c>
      <c r="K16" s="88"/>
      <c r="L16" s="3">
        <f>K11</f>
        <v>10</v>
      </c>
      <c r="N16" s="3">
        <f t="shared" si="3"/>
        <v>747</v>
      </c>
      <c r="O16" s="3">
        <f t="shared" si="4"/>
        <v>2</v>
      </c>
      <c r="P16" s="3">
        <f t="shared" si="5"/>
        <v>0.125</v>
      </c>
      <c r="Q16" s="3">
        <f t="shared" si="6"/>
        <v>1</v>
      </c>
    </row>
    <row r="17" spans="1:17" ht="15">
      <c r="A17" s="38" t="s">
        <v>72</v>
      </c>
      <c r="B17" s="15" t="s">
        <v>10</v>
      </c>
      <c r="C17" s="58" t="s">
        <v>27</v>
      </c>
      <c r="D17" s="16">
        <v>100</v>
      </c>
      <c r="E17" s="16">
        <f t="shared" si="0"/>
        <v>2.5</v>
      </c>
      <c r="F17" s="16">
        <v>8</v>
      </c>
      <c r="G17" s="17">
        <f t="shared" si="1"/>
        <v>20</v>
      </c>
      <c r="H17" s="59">
        <v>990</v>
      </c>
      <c r="I17" s="12">
        <v>1</v>
      </c>
      <c r="J17" s="60">
        <f t="shared" si="2"/>
        <v>891</v>
      </c>
      <c r="K17" s="3"/>
      <c r="L17" s="3">
        <f>K11</f>
        <v>10</v>
      </c>
      <c r="N17" s="3">
        <f t="shared" si="3"/>
        <v>891</v>
      </c>
      <c r="O17" s="3">
        <f t="shared" si="4"/>
        <v>2.5</v>
      </c>
      <c r="P17" s="3">
        <f t="shared" si="5"/>
        <v>0.125</v>
      </c>
      <c r="Q17" s="3">
        <f t="shared" si="6"/>
        <v>1</v>
      </c>
    </row>
    <row r="18" spans="1:17" ht="15">
      <c r="A18" s="38" t="s">
        <v>73</v>
      </c>
      <c r="B18" s="15" t="s">
        <v>11</v>
      </c>
      <c r="C18" s="58" t="s">
        <v>28</v>
      </c>
      <c r="D18" s="16">
        <v>50</v>
      </c>
      <c r="E18" s="16">
        <f t="shared" si="0"/>
        <v>1.5</v>
      </c>
      <c r="F18" s="16">
        <v>8</v>
      </c>
      <c r="G18" s="17">
        <f t="shared" si="1"/>
        <v>12</v>
      </c>
      <c r="H18" s="59">
        <v>585</v>
      </c>
      <c r="I18" s="12">
        <v>1</v>
      </c>
      <c r="J18" s="60">
        <f t="shared" si="2"/>
        <v>526.5</v>
      </c>
      <c r="K18" s="3"/>
      <c r="L18" s="3">
        <f>K11</f>
        <v>10</v>
      </c>
      <c r="N18" s="3">
        <f t="shared" si="3"/>
        <v>526.5</v>
      </c>
      <c r="O18" s="3">
        <f t="shared" si="4"/>
        <v>1.5</v>
      </c>
      <c r="P18" s="3">
        <f t="shared" si="5"/>
        <v>0.125</v>
      </c>
      <c r="Q18" s="3">
        <f t="shared" si="6"/>
        <v>1</v>
      </c>
    </row>
    <row r="19" spans="1:17" ht="15">
      <c r="A19" s="38" t="s">
        <v>74</v>
      </c>
      <c r="B19" s="15" t="s">
        <v>12</v>
      </c>
      <c r="C19" s="58" t="s">
        <v>29</v>
      </c>
      <c r="D19" s="16">
        <v>50</v>
      </c>
      <c r="E19" s="16">
        <f t="shared" si="0"/>
        <v>1.7500000000000002</v>
      </c>
      <c r="F19" s="16">
        <v>8</v>
      </c>
      <c r="G19" s="17">
        <f t="shared" si="1"/>
        <v>14.000000000000002</v>
      </c>
      <c r="H19" s="59">
        <v>685</v>
      </c>
      <c r="I19" s="12">
        <v>1</v>
      </c>
      <c r="J19" s="60">
        <f t="shared" si="2"/>
        <v>616.5</v>
      </c>
      <c r="K19" s="3"/>
      <c r="L19" s="3">
        <f>K11</f>
        <v>10</v>
      </c>
      <c r="N19" s="3">
        <f t="shared" si="3"/>
        <v>616.5</v>
      </c>
      <c r="O19" s="3">
        <f t="shared" si="4"/>
        <v>1.7500000000000002</v>
      </c>
      <c r="P19" s="3">
        <f t="shared" si="5"/>
        <v>0.125</v>
      </c>
      <c r="Q19" s="3">
        <f t="shared" si="6"/>
        <v>1</v>
      </c>
    </row>
    <row r="20" spans="1:17" ht="15">
      <c r="A20" s="38" t="s">
        <v>75</v>
      </c>
      <c r="B20" s="15" t="s">
        <v>13</v>
      </c>
      <c r="C20" s="58" t="s">
        <v>30</v>
      </c>
      <c r="D20" s="16">
        <v>50</v>
      </c>
      <c r="E20" s="16">
        <f t="shared" si="0"/>
        <v>2</v>
      </c>
      <c r="F20" s="16">
        <v>8</v>
      </c>
      <c r="G20" s="17">
        <f t="shared" si="1"/>
        <v>16</v>
      </c>
      <c r="H20" s="59">
        <v>780</v>
      </c>
      <c r="I20" s="12">
        <v>1</v>
      </c>
      <c r="J20" s="60">
        <f t="shared" si="2"/>
        <v>702</v>
      </c>
      <c r="K20" s="3"/>
      <c r="L20" s="3">
        <f>K11</f>
        <v>10</v>
      </c>
      <c r="N20" s="3">
        <f t="shared" si="3"/>
        <v>702</v>
      </c>
      <c r="O20" s="3">
        <f t="shared" si="4"/>
        <v>2</v>
      </c>
      <c r="P20" s="3">
        <f t="shared" si="5"/>
        <v>0.125</v>
      </c>
      <c r="Q20" s="3">
        <f t="shared" si="6"/>
        <v>1</v>
      </c>
    </row>
    <row r="21" spans="1:17" ht="15">
      <c r="A21" s="38" t="s">
        <v>76</v>
      </c>
      <c r="B21" s="15" t="s">
        <v>14</v>
      </c>
      <c r="C21" s="58" t="s">
        <v>31</v>
      </c>
      <c r="D21" s="16">
        <v>50</v>
      </c>
      <c r="E21" s="16">
        <f t="shared" si="0"/>
        <v>2.25</v>
      </c>
      <c r="F21" s="16">
        <v>8</v>
      </c>
      <c r="G21" s="17">
        <f t="shared" si="1"/>
        <v>18</v>
      </c>
      <c r="H21" s="59">
        <v>860</v>
      </c>
      <c r="I21" s="12">
        <v>1</v>
      </c>
      <c r="J21" s="60">
        <f t="shared" si="2"/>
        <v>774</v>
      </c>
      <c r="K21" s="3"/>
      <c r="L21" s="3">
        <f>K11</f>
        <v>10</v>
      </c>
      <c r="N21" s="3">
        <f t="shared" si="3"/>
        <v>774</v>
      </c>
      <c r="O21" s="3">
        <f t="shared" si="4"/>
        <v>2.25</v>
      </c>
      <c r="P21" s="3">
        <f t="shared" si="5"/>
        <v>0.125</v>
      </c>
      <c r="Q21" s="3">
        <f t="shared" si="6"/>
        <v>1</v>
      </c>
    </row>
    <row r="22" spans="1:17" ht="15">
      <c r="A22" s="38" t="s">
        <v>77</v>
      </c>
      <c r="B22" s="15" t="s">
        <v>15</v>
      </c>
      <c r="C22" s="58" t="s">
        <v>32</v>
      </c>
      <c r="D22" s="16">
        <v>50</v>
      </c>
      <c r="E22" s="16">
        <f t="shared" si="0"/>
        <v>2.5</v>
      </c>
      <c r="F22" s="16">
        <v>8</v>
      </c>
      <c r="G22" s="17">
        <f t="shared" si="1"/>
        <v>20</v>
      </c>
      <c r="H22" s="59">
        <v>940</v>
      </c>
      <c r="I22" s="12">
        <v>1</v>
      </c>
      <c r="J22" s="60">
        <f t="shared" si="2"/>
        <v>846</v>
      </c>
      <c r="K22" s="3"/>
      <c r="L22" s="3">
        <f>K11</f>
        <v>10</v>
      </c>
      <c r="N22" s="3">
        <f t="shared" si="3"/>
        <v>846</v>
      </c>
      <c r="O22" s="3">
        <f t="shared" si="4"/>
        <v>2.5</v>
      </c>
      <c r="P22" s="3">
        <f t="shared" si="5"/>
        <v>0.125</v>
      </c>
      <c r="Q22" s="3">
        <f t="shared" si="6"/>
        <v>1</v>
      </c>
    </row>
    <row r="23" spans="1:16" ht="3" customHeight="1" thickBot="1">
      <c r="A23" s="38" t="s">
        <v>79</v>
      </c>
      <c r="B23" s="15" t="s">
        <v>16</v>
      </c>
      <c r="C23" s="58" t="s">
        <v>33</v>
      </c>
      <c r="D23" s="16">
        <v>50</v>
      </c>
      <c r="E23" s="16">
        <f t="shared" si="0"/>
        <v>2.75</v>
      </c>
      <c r="F23" s="16">
        <v>8</v>
      </c>
      <c r="G23" s="17">
        <f t="shared" si="1"/>
        <v>22</v>
      </c>
      <c r="H23" s="59">
        <v>0</v>
      </c>
      <c r="I23" s="18">
        <v>0</v>
      </c>
      <c r="J23" s="60">
        <f t="shared" si="2"/>
        <v>0</v>
      </c>
      <c r="K23" s="3"/>
      <c r="L23" s="3">
        <f>K11</f>
        <v>10</v>
      </c>
      <c r="N23" s="3"/>
      <c r="O23" s="3">
        <f t="shared" si="4"/>
        <v>0</v>
      </c>
      <c r="P23" s="3"/>
    </row>
    <row r="24" spans="1:16" ht="15" hidden="1">
      <c r="A24" s="38" t="s">
        <v>78</v>
      </c>
      <c r="B24" s="15" t="s">
        <v>17</v>
      </c>
      <c r="C24" s="58" t="s">
        <v>34</v>
      </c>
      <c r="D24" s="16">
        <v>50</v>
      </c>
      <c r="E24" s="16">
        <f t="shared" si="0"/>
        <v>3</v>
      </c>
      <c r="F24" s="16">
        <v>8</v>
      </c>
      <c r="G24" s="17">
        <f t="shared" si="1"/>
        <v>24</v>
      </c>
      <c r="H24" s="59">
        <v>0</v>
      </c>
      <c r="I24" s="18">
        <v>0</v>
      </c>
      <c r="J24" s="60">
        <f t="shared" si="2"/>
        <v>0</v>
      </c>
      <c r="K24" s="3"/>
      <c r="L24" s="3">
        <f>K11</f>
        <v>10</v>
      </c>
      <c r="N24" s="3"/>
      <c r="O24" s="3">
        <f t="shared" si="4"/>
        <v>0</v>
      </c>
      <c r="P24" s="3"/>
    </row>
    <row r="25" spans="1:16" ht="15" hidden="1">
      <c r="A25" s="38" t="s">
        <v>80</v>
      </c>
      <c r="B25" s="15" t="s">
        <v>18</v>
      </c>
      <c r="C25" s="58" t="s">
        <v>35</v>
      </c>
      <c r="D25" s="16">
        <v>25</v>
      </c>
      <c r="E25" s="16">
        <f t="shared" si="0"/>
        <v>1.7500000000000002</v>
      </c>
      <c r="F25" s="16">
        <v>8</v>
      </c>
      <c r="G25" s="17">
        <f t="shared" si="1"/>
        <v>14.000000000000002</v>
      </c>
      <c r="H25" s="59">
        <v>0</v>
      </c>
      <c r="I25" s="18">
        <v>0</v>
      </c>
      <c r="J25" s="60">
        <f t="shared" si="2"/>
        <v>0</v>
      </c>
      <c r="K25" s="3"/>
      <c r="L25" s="3">
        <f>K11</f>
        <v>10</v>
      </c>
      <c r="N25" s="3"/>
      <c r="O25" s="3">
        <f t="shared" si="4"/>
        <v>0</v>
      </c>
      <c r="P25" s="3"/>
    </row>
    <row r="26" spans="1:16" ht="15" hidden="1">
      <c r="A26" s="38" t="s">
        <v>81</v>
      </c>
      <c r="B26" s="15" t="s">
        <v>19</v>
      </c>
      <c r="C26" s="58" t="s">
        <v>36</v>
      </c>
      <c r="D26" s="16">
        <v>25</v>
      </c>
      <c r="E26" s="16">
        <f t="shared" si="0"/>
        <v>2</v>
      </c>
      <c r="F26" s="16">
        <v>8</v>
      </c>
      <c r="G26" s="17">
        <f t="shared" si="1"/>
        <v>16</v>
      </c>
      <c r="H26" s="59">
        <v>0</v>
      </c>
      <c r="I26" s="18">
        <v>0</v>
      </c>
      <c r="J26" s="60">
        <f t="shared" si="2"/>
        <v>0</v>
      </c>
      <c r="K26" s="3"/>
      <c r="L26" s="3">
        <f>K11</f>
        <v>10</v>
      </c>
      <c r="N26" s="3"/>
      <c r="O26" s="3">
        <f t="shared" si="4"/>
        <v>0</v>
      </c>
      <c r="P26" s="3"/>
    </row>
    <row r="27" spans="1:16" ht="15" hidden="1">
      <c r="A27" s="38" t="s">
        <v>82</v>
      </c>
      <c r="B27" s="15" t="s">
        <v>20</v>
      </c>
      <c r="C27" s="58" t="s">
        <v>37</v>
      </c>
      <c r="D27" s="16">
        <v>25</v>
      </c>
      <c r="E27" s="16">
        <f t="shared" si="0"/>
        <v>2.25</v>
      </c>
      <c r="F27" s="16">
        <v>8</v>
      </c>
      <c r="G27" s="17">
        <f t="shared" si="1"/>
        <v>18</v>
      </c>
      <c r="H27" s="59">
        <v>0</v>
      </c>
      <c r="I27" s="18">
        <v>0</v>
      </c>
      <c r="J27" s="60">
        <f t="shared" si="2"/>
        <v>0</v>
      </c>
      <c r="K27" s="3"/>
      <c r="L27" s="3">
        <f>K11</f>
        <v>10</v>
      </c>
      <c r="N27" s="3"/>
      <c r="O27" s="3">
        <f t="shared" si="4"/>
        <v>0</v>
      </c>
      <c r="P27" s="3"/>
    </row>
    <row r="28" spans="1:16" ht="15" hidden="1">
      <c r="A28" s="38" t="s">
        <v>83</v>
      </c>
      <c r="B28" s="15" t="s">
        <v>21</v>
      </c>
      <c r="C28" s="58" t="s">
        <v>38</v>
      </c>
      <c r="D28" s="16">
        <v>25</v>
      </c>
      <c r="E28" s="16">
        <f t="shared" si="0"/>
        <v>2.5</v>
      </c>
      <c r="F28" s="16">
        <v>8</v>
      </c>
      <c r="G28" s="17">
        <f t="shared" si="1"/>
        <v>20</v>
      </c>
      <c r="H28" s="59">
        <v>0</v>
      </c>
      <c r="I28" s="18">
        <v>0</v>
      </c>
      <c r="J28" s="60">
        <f t="shared" si="2"/>
        <v>0</v>
      </c>
      <c r="K28" s="3"/>
      <c r="L28" s="3">
        <f>K11</f>
        <v>10</v>
      </c>
      <c r="N28" s="3"/>
      <c r="O28" s="3">
        <f t="shared" si="4"/>
        <v>0</v>
      </c>
      <c r="P28" s="3"/>
    </row>
    <row r="29" spans="1:16" ht="15" hidden="1">
      <c r="A29" s="61"/>
      <c r="B29" s="62" t="s">
        <v>2</v>
      </c>
      <c r="C29" s="63"/>
      <c r="D29" s="63"/>
      <c r="E29" s="63"/>
      <c r="F29" s="63"/>
      <c r="G29" s="63"/>
      <c r="H29" s="64"/>
      <c r="I29" s="6"/>
      <c r="J29" s="65"/>
      <c r="K29" s="3"/>
      <c r="N29" s="3"/>
      <c r="O29" s="3">
        <f t="shared" si="4"/>
        <v>0</v>
      </c>
      <c r="P29" s="3"/>
    </row>
    <row r="30" spans="1:17" ht="30" customHeight="1" thickBot="1">
      <c r="A30" s="66" t="s">
        <v>84</v>
      </c>
      <c r="B30" s="67"/>
      <c r="C30" s="16"/>
      <c r="D30" s="16"/>
      <c r="E30" s="16"/>
      <c r="F30" s="16"/>
      <c r="G30" s="16"/>
      <c r="H30" s="59"/>
      <c r="I30" s="18"/>
      <c r="J30" s="68"/>
      <c r="K30" s="3"/>
      <c r="N30" s="103"/>
      <c r="O30" s="104">
        <f>SUM(O14:O29)</f>
        <v>18</v>
      </c>
      <c r="P30" s="104">
        <f>SUM(P14:P29)</f>
        <v>1.125</v>
      </c>
      <c r="Q30" s="105">
        <f>SUM(Q14:Q29)</f>
        <v>9</v>
      </c>
    </row>
    <row r="31" spans="1:16" ht="15">
      <c r="A31" s="69"/>
      <c r="B31" s="70" t="s">
        <v>2</v>
      </c>
      <c r="C31" s="71"/>
      <c r="D31" s="71"/>
      <c r="E31" s="71"/>
      <c r="F31" s="71"/>
      <c r="G31" s="71"/>
      <c r="H31" s="72" t="s">
        <v>2</v>
      </c>
      <c r="I31" s="26"/>
      <c r="J31" s="65"/>
      <c r="K31" s="3"/>
      <c r="N31" s="3"/>
      <c r="O31" s="3"/>
      <c r="P31" s="3"/>
    </row>
    <row r="32" spans="1:16" ht="15">
      <c r="A32" s="38" t="s">
        <v>87</v>
      </c>
      <c r="B32" s="15" t="s">
        <v>45</v>
      </c>
      <c r="C32" s="27" t="s">
        <v>23</v>
      </c>
      <c r="D32" s="16">
        <v>200</v>
      </c>
      <c r="E32" s="27">
        <f aca="true" t="shared" si="7" ref="E32:E43">D32*C32</f>
        <v>1</v>
      </c>
      <c r="F32" s="16">
        <v>8</v>
      </c>
      <c r="G32" s="27">
        <f aca="true" t="shared" si="8" ref="G32:G43">F32*E32</f>
        <v>8</v>
      </c>
      <c r="H32" s="59">
        <v>0</v>
      </c>
      <c r="I32" s="18">
        <v>0</v>
      </c>
      <c r="J32" s="60">
        <f aca="true" t="shared" si="9" ref="J32:J43">((100-L32)*H32)*I32/100</f>
        <v>0</v>
      </c>
      <c r="K32" s="3"/>
      <c r="L32">
        <f>K11</f>
        <v>10</v>
      </c>
      <c r="N32" s="3"/>
      <c r="O32" s="3"/>
      <c r="P32" s="3"/>
    </row>
    <row r="33" spans="1:17" ht="15">
      <c r="A33" s="38" t="s">
        <v>88</v>
      </c>
      <c r="B33" s="15" t="s">
        <v>46</v>
      </c>
      <c r="C33" s="27" t="s">
        <v>24</v>
      </c>
      <c r="D33" s="16">
        <v>100</v>
      </c>
      <c r="E33" s="27">
        <f t="shared" si="7"/>
        <v>1</v>
      </c>
      <c r="F33" s="16">
        <v>8</v>
      </c>
      <c r="G33" s="27">
        <f t="shared" si="8"/>
        <v>8</v>
      </c>
      <c r="H33" s="59">
        <v>570</v>
      </c>
      <c r="I33" s="12">
        <v>1</v>
      </c>
      <c r="J33" s="60">
        <f t="shared" si="9"/>
        <v>513</v>
      </c>
      <c r="K33" s="3"/>
      <c r="L33">
        <f>K11</f>
        <v>10</v>
      </c>
      <c r="N33" s="3">
        <f t="shared" si="3"/>
        <v>513</v>
      </c>
      <c r="O33" s="3">
        <f t="shared" si="4"/>
        <v>1</v>
      </c>
      <c r="P33" s="3">
        <f t="shared" si="5"/>
        <v>0.125</v>
      </c>
      <c r="Q33">
        <f>I33</f>
        <v>1</v>
      </c>
    </row>
    <row r="34" spans="1:17" ht="15">
      <c r="A34" s="38" t="s">
        <v>89</v>
      </c>
      <c r="B34" s="15" t="s">
        <v>47</v>
      </c>
      <c r="C34" s="27" t="s">
        <v>25</v>
      </c>
      <c r="D34" s="16">
        <v>100</v>
      </c>
      <c r="E34" s="27">
        <f t="shared" si="7"/>
        <v>1.5</v>
      </c>
      <c r="F34" s="16">
        <v>8</v>
      </c>
      <c r="G34" s="27">
        <f t="shared" si="8"/>
        <v>12</v>
      </c>
      <c r="H34" s="59">
        <v>750</v>
      </c>
      <c r="I34" s="12">
        <v>1</v>
      </c>
      <c r="J34" s="60">
        <f t="shared" si="9"/>
        <v>675</v>
      </c>
      <c r="K34" s="3"/>
      <c r="L34">
        <f>K11</f>
        <v>10</v>
      </c>
      <c r="N34" s="3">
        <f t="shared" si="3"/>
        <v>675</v>
      </c>
      <c r="O34" s="3">
        <f t="shared" si="4"/>
        <v>1.5</v>
      </c>
      <c r="P34" s="3">
        <f t="shared" si="5"/>
        <v>0.125</v>
      </c>
      <c r="Q34">
        <f aca="true" t="shared" si="10" ref="Q34:Q41">I34</f>
        <v>1</v>
      </c>
    </row>
    <row r="35" spans="1:17" ht="15">
      <c r="A35" s="38" t="s">
        <v>90</v>
      </c>
      <c r="B35" s="15" t="s">
        <v>48</v>
      </c>
      <c r="C35" s="27" t="s">
        <v>26</v>
      </c>
      <c r="D35" s="16">
        <v>100</v>
      </c>
      <c r="E35" s="27">
        <f t="shared" si="7"/>
        <v>2</v>
      </c>
      <c r="F35" s="16">
        <v>8</v>
      </c>
      <c r="G35" s="27">
        <f t="shared" si="8"/>
        <v>16</v>
      </c>
      <c r="H35" s="59">
        <v>880</v>
      </c>
      <c r="I35" s="12">
        <v>1</v>
      </c>
      <c r="J35" s="60">
        <f t="shared" si="9"/>
        <v>792</v>
      </c>
      <c r="K35" s="3"/>
      <c r="L35">
        <f>K11</f>
        <v>10</v>
      </c>
      <c r="N35" s="3">
        <f t="shared" si="3"/>
        <v>792</v>
      </c>
      <c r="O35" s="3">
        <f t="shared" si="4"/>
        <v>2</v>
      </c>
      <c r="P35" s="3">
        <f t="shared" si="5"/>
        <v>0.125</v>
      </c>
      <c r="Q35">
        <f t="shared" si="10"/>
        <v>1</v>
      </c>
    </row>
    <row r="36" spans="1:17" ht="15">
      <c r="A36" s="38" t="s">
        <v>91</v>
      </c>
      <c r="B36" s="15" t="s">
        <v>49</v>
      </c>
      <c r="C36" s="27" t="s">
        <v>27</v>
      </c>
      <c r="D36" s="16">
        <v>50</v>
      </c>
      <c r="E36" s="27">
        <f t="shared" si="7"/>
        <v>1.25</v>
      </c>
      <c r="F36" s="16">
        <v>8</v>
      </c>
      <c r="G36" s="27">
        <f t="shared" si="8"/>
        <v>10</v>
      </c>
      <c r="H36" s="59">
        <v>505</v>
      </c>
      <c r="I36" s="12">
        <v>1</v>
      </c>
      <c r="J36" s="73">
        <f>((100-L36)*H36)*I36/100</f>
        <v>454.5</v>
      </c>
      <c r="K36" s="3"/>
      <c r="L36">
        <f>K11</f>
        <v>10</v>
      </c>
      <c r="N36" s="3">
        <f t="shared" si="3"/>
        <v>454.5</v>
      </c>
      <c r="O36" s="3">
        <f t="shared" si="4"/>
        <v>1.25</v>
      </c>
      <c r="P36" s="3">
        <f t="shared" si="5"/>
        <v>0.125</v>
      </c>
      <c r="Q36">
        <f t="shared" si="10"/>
        <v>1</v>
      </c>
    </row>
    <row r="37" spans="1:17" ht="15">
      <c r="A37" s="38" t="s">
        <v>92</v>
      </c>
      <c r="B37" s="15" t="s">
        <v>50</v>
      </c>
      <c r="C37" s="27" t="s">
        <v>28</v>
      </c>
      <c r="D37" s="16">
        <v>50</v>
      </c>
      <c r="E37" s="27">
        <f t="shared" si="7"/>
        <v>1.5</v>
      </c>
      <c r="F37" s="16">
        <v>8</v>
      </c>
      <c r="G37" s="27">
        <f t="shared" si="8"/>
        <v>12</v>
      </c>
      <c r="H37" s="59">
        <v>600</v>
      </c>
      <c r="I37" s="12">
        <v>1</v>
      </c>
      <c r="J37" s="60">
        <f>((100-L37)*H37)*I37/100</f>
        <v>540</v>
      </c>
      <c r="K37" s="3"/>
      <c r="L37">
        <f>K11</f>
        <v>10</v>
      </c>
      <c r="N37" s="3">
        <f t="shared" si="3"/>
        <v>540</v>
      </c>
      <c r="O37" s="3">
        <f t="shared" si="4"/>
        <v>1.5</v>
      </c>
      <c r="P37" s="3">
        <f t="shared" si="5"/>
        <v>0.125</v>
      </c>
      <c r="Q37">
        <f t="shared" si="10"/>
        <v>1</v>
      </c>
    </row>
    <row r="38" spans="1:17" ht="15">
      <c r="A38" s="38" t="s">
        <v>93</v>
      </c>
      <c r="B38" s="15" t="s">
        <v>51</v>
      </c>
      <c r="C38" s="27" t="s">
        <v>29</v>
      </c>
      <c r="D38" s="16">
        <v>50</v>
      </c>
      <c r="E38" s="27">
        <f t="shared" si="7"/>
        <v>1.7500000000000002</v>
      </c>
      <c r="F38" s="16">
        <v>8</v>
      </c>
      <c r="G38" s="27">
        <f t="shared" si="8"/>
        <v>14.000000000000002</v>
      </c>
      <c r="H38" s="59">
        <v>685</v>
      </c>
      <c r="I38" s="12">
        <v>1</v>
      </c>
      <c r="J38" s="60">
        <f t="shared" si="9"/>
        <v>616.5</v>
      </c>
      <c r="K38" s="3"/>
      <c r="L38">
        <f>K11</f>
        <v>10</v>
      </c>
      <c r="N38" s="3">
        <f t="shared" si="3"/>
        <v>616.5</v>
      </c>
      <c r="O38" s="3">
        <f t="shared" si="4"/>
        <v>1.7500000000000002</v>
      </c>
      <c r="P38" s="3">
        <f t="shared" si="5"/>
        <v>0.125</v>
      </c>
      <c r="Q38">
        <f t="shared" si="10"/>
        <v>1</v>
      </c>
    </row>
    <row r="39" spans="1:17" ht="15">
      <c r="A39" s="38" t="s">
        <v>94</v>
      </c>
      <c r="B39" s="15" t="s">
        <v>52</v>
      </c>
      <c r="C39" s="27" t="s">
        <v>30</v>
      </c>
      <c r="D39" s="16">
        <v>50</v>
      </c>
      <c r="E39" s="27">
        <f t="shared" si="7"/>
        <v>2</v>
      </c>
      <c r="F39" s="16">
        <v>8</v>
      </c>
      <c r="G39" s="27">
        <f t="shared" si="8"/>
        <v>16</v>
      </c>
      <c r="H39" s="59">
        <v>790</v>
      </c>
      <c r="I39" s="12">
        <v>1</v>
      </c>
      <c r="J39" s="60">
        <f t="shared" si="9"/>
        <v>711</v>
      </c>
      <c r="K39" s="3"/>
      <c r="L39">
        <f>K11</f>
        <v>10</v>
      </c>
      <c r="N39" s="3">
        <f t="shared" si="3"/>
        <v>711</v>
      </c>
      <c r="O39" s="3">
        <f t="shared" si="4"/>
        <v>2</v>
      </c>
      <c r="P39" s="3">
        <f t="shared" si="5"/>
        <v>0.125</v>
      </c>
      <c r="Q39">
        <f t="shared" si="10"/>
        <v>1</v>
      </c>
    </row>
    <row r="40" spans="1:17" ht="15">
      <c r="A40" s="38" t="s">
        <v>95</v>
      </c>
      <c r="B40" s="15" t="s">
        <v>53</v>
      </c>
      <c r="C40" s="27" t="s">
        <v>31</v>
      </c>
      <c r="D40" s="16">
        <v>50</v>
      </c>
      <c r="E40" s="27">
        <f t="shared" si="7"/>
        <v>2.25</v>
      </c>
      <c r="F40" s="16">
        <v>8</v>
      </c>
      <c r="G40" s="27">
        <f t="shared" si="8"/>
        <v>18</v>
      </c>
      <c r="H40" s="59">
        <v>885</v>
      </c>
      <c r="I40" s="12">
        <v>1</v>
      </c>
      <c r="J40" s="60">
        <f t="shared" si="9"/>
        <v>796.5</v>
      </c>
      <c r="K40" s="3"/>
      <c r="L40">
        <f>K11</f>
        <v>10</v>
      </c>
      <c r="N40" s="3">
        <f t="shared" si="3"/>
        <v>796.5</v>
      </c>
      <c r="O40" s="3">
        <f t="shared" si="4"/>
        <v>2.25</v>
      </c>
      <c r="P40" s="3">
        <f t="shared" si="5"/>
        <v>0.125</v>
      </c>
      <c r="Q40">
        <f t="shared" si="10"/>
        <v>1</v>
      </c>
    </row>
    <row r="41" spans="1:17" ht="15">
      <c r="A41" s="38" t="s">
        <v>96</v>
      </c>
      <c r="B41" s="15" t="s">
        <v>54</v>
      </c>
      <c r="C41" s="16">
        <v>0.05</v>
      </c>
      <c r="D41" s="16">
        <v>50</v>
      </c>
      <c r="E41" s="27">
        <f t="shared" si="7"/>
        <v>2.5</v>
      </c>
      <c r="F41" s="16">
        <v>8</v>
      </c>
      <c r="G41" s="27">
        <f t="shared" si="8"/>
        <v>20</v>
      </c>
      <c r="H41" s="59">
        <v>920</v>
      </c>
      <c r="I41" s="12">
        <v>1</v>
      </c>
      <c r="J41" s="60">
        <f t="shared" si="9"/>
        <v>828</v>
      </c>
      <c r="K41" s="3"/>
      <c r="L41">
        <f>K11</f>
        <v>10</v>
      </c>
      <c r="N41" s="3">
        <f t="shared" si="3"/>
        <v>828</v>
      </c>
      <c r="O41" s="3">
        <f t="shared" si="4"/>
        <v>2.5</v>
      </c>
      <c r="P41" s="3">
        <f t="shared" si="5"/>
        <v>0.125</v>
      </c>
      <c r="Q41">
        <f t="shared" si="10"/>
        <v>1</v>
      </c>
    </row>
    <row r="42" spans="1:12" ht="0.75" customHeight="1" thickBot="1">
      <c r="A42" s="39" t="s">
        <v>97</v>
      </c>
      <c r="B42" s="15" t="s">
        <v>55</v>
      </c>
      <c r="C42" s="28">
        <v>0.055</v>
      </c>
      <c r="D42" s="19">
        <v>50</v>
      </c>
      <c r="E42" s="27">
        <f t="shared" si="7"/>
        <v>2.75</v>
      </c>
      <c r="F42" s="19">
        <v>8</v>
      </c>
      <c r="G42" s="27">
        <f t="shared" si="8"/>
        <v>22</v>
      </c>
      <c r="H42" s="49">
        <v>0</v>
      </c>
      <c r="I42" s="18">
        <v>0</v>
      </c>
      <c r="J42" s="45">
        <f t="shared" si="9"/>
        <v>0</v>
      </c>
      <c r="L42">
        <f>K11</f>
        <v>10</v>
      </c>
    </row>
    <row r="43" spans="1:12" ht="15" hidden="1">
      <c r="A43" s="39" t="s">
        <v>98</v>
      </c>
      <c r="B43" s="15" t="s">
        <v>56</v>
      </c>
      <c r="C43" s="28">
        <v>0.06</v>
      </c>
      <c r="D43" s="19">
        <v>25</v>
      </c>
      <c r="E43" s="27">
        <f t="shared" si="7"/>
        <v>1.5</v>
      </c>
      <c r="F43" s="19">
        <v>8</v>
      </c>
      <c r="G43" s="27">
        <f t="shared" si="8"/>
        <v>12</v>
      </c>
      <c r="H43" s="49">
        <v>0</v>
      </c>
      <c r="I43" s="18">
        <v>0</v>
      </c>
      <c r="J43" s="45">
        <f t="shared" si="9"/>
        <v>0</v>
      </c>
      <c r="L43">
        <f>K11</f>
        <v>10</v>
      </c>
    </row>
    <row r="44" spans="1:10" ht="15" hidden="1">
      <c r="A44" s="42"/>
      <c r="B44" s="1"/>
      <c r="C44" s="2"/>
      <c r="D44" s="2"/>
      <c r="E44" s="2"/>
      <c r="F44" s="2"/>
      <c r="G44" s="2"/>
      <c r="H44" s="50"/>
      <c r="J44" s="46"/>
    </row>
    <row r="45" spans="1:17" ht="30" customHeight="1" thickBot="1">
      <c r="A45" s="7" t="s">
        <v>3</v>
      </c>
      <c r="B45" s="9"/>
      <c r="C45" s="8"/>
      <c r="D45" s="8"/>
      <c r="E45" s="8"/>
      <c r="F45" s="8"/>
      <c r="G45" s="8"/>
      <c r="H45" s="59"/>
      <c r="I45" s="18"/>
      <c r="J45" s="68"/>
      <c r="N45" s="100"/>
      <c r="O45" s="101">
        <f>SUM(O33:O44)</f>
        <v>15.75</v>
      </c>
      <c r="P45" s="101">
        <f>SUM(P33:P44)</f>
        <v>1.125</v>
      </c>
      <c r="Q45" s="102">
        <f>SUM(Q33:Q44)</f>
        <v>9</v>
      </c>
    </row>
    <row r="46" spans="1:10" ht="15">
      <c r="A46" s="41"/>
      <c r="B46" s="24" t="s">
        <v>2</v>
      </c>
      <c r="C46" s="25"/>
      <c r="D46" s="25"/>
      <c r="E46" s="25"/>
      <c r="F46" s="25"/>
      <c r="G46" s="25"/>
      <c r="H46" s="72" t="s">
        <v>2</v>
      </c>
      <c r="I46" s="26"/>
      <c r="J46" s="74"/>
    </row>
    <row r="47" spans="1:17" ht="15">
      <c r="A47" s="39" t="s">
        <v>99</v>
      </c>
      <c r="B47" s="33" t="s">
        <v>85</v>
      </c>
      <c r="C47" s="28">
        <v>0.06</v>
      </c>
      <c r="D47" s="19">
        <v>50</v>
      </c>
      <c r="E47" s="19">
        <f>D47*C47</f>
        <v>3</v>
      </c>
      <c r="F47" s="19">
        <v>8</v>
      </c>
      <c r="G47" s="19">
        <f>F47*E47</f>
        <v>24</v>
      </c>
      <c r="H47" s="59">
        <v>1000</v>
      </c>
      <c r="I47" s="18">
        <v>1</v>
      </c>
      <c r="J47" s="60">
        <f>(((100-K11)*H47)/100)*I47</f>
        <v>900</v>
      </c>
      <c r="L47">
        <f>K11</f>
        <v>10</v>
      </c>
      <c r="N47">
        <f>J47/I47</f>
        <v>900</v>
      </c>
      <c r="O47">
        <f>I47*3</f>
        <v>3</v>
      </c>
      <c r="P47">
        <f>I47/8</f>
        <v>0.125</v>
      </c>
      <c r="Q47">
        <f>I47</f>
        <v>1</v>
      </c>
    </row>
    <row r="48" spans="1:17" ht="15">
      <c r="A48" s="39" t="s">
        <v>100</v>
      </c>
      <c r="B48" s="33" t="s">
        <v>86</v>
      </c>
      <c r="C48" s="28">
        <v>0.06</v>
      </c>
      <c r="D48" s="19">
        <v>50</v>
      </c>
      <c r="E48" s="19">
        <f>D48*C48</f>
        <v>3</v>
      </c>
      <c r="F48" s="19">
        <v>8</v>
      </c>
      <c r="G48" s="19">
        <f>F48*E48</f>
        <v>24</v>
      </c>
      <c r="H48" s="59">
        <v>1000</v>
      </c>
      <c r="I48" s="18">
        <v>1</v>
      </c>
      <c r="J48" s="60">
        <f>(((100-K11)*H48)/100)*I48</f>
        <v>900</v>
      </c>
      <c r="L48">
        <f>K11</f>
        <v>10</v>
      </c>
      <c r="N48">
        <f>J48/I48</f>
        <v>900</v>
      </c>
      <c r="O48">
        <f>I48*3</f>
        <v>3</v>
      </c>
      <c r="P48">
        <f>I48/8</f>
        <v>0.125</v>
      </c>
      <c r="Q48">
        <f>I48</f>
        <v>1</v>
      </c>
    </row>
    <row r="49" spans="1:17" ht="15">
      <c r="A49" s="39" t="s">
        <v>103</v>
      </c>
      <c r="B49" s="33" t="s">
        <v>101</v>
      </c>
      <c r="C49" s="28">
        <v>0.06</v>
      </c>
      <c r="D49" s="19">
        <v>50</v>
      </c>
      <c r="E49" s="19">
        <f>D49*C49</f>
        <v>3</v>
      </c>
      <c r="F49" s="19">
        <v>8</v>
      </c>
      <c r="G49" s="19">
        <f>F49*E49</f>
        <v>24</v>
      </c>
      <c r="H49" s="59">
        <v>1070</v>
      </c>
      <c r="I49" s="18">
        <v>1</v>
      </c>
      <c r="J49" s="60">
        <f>(((100-K11)*H49)/100)*I49</f>
        <v>963</v>
      </c>
      <c r="L49">
        <f>K11</f>
        <v>10</v>
      </c>
      <c r="N49">
        <f>J49/I49</f>
        <v>963</v>
      </c>
      <c r="O49">
        <f>I49*3</f>
        <v>3</v>
      </c>
      <c r="P49">
        <f>I49/8</f>
        <v>0.125</v>
      </c>
      <c r="Q49">
        <f>I49</f>
        <v>1</v>
      </c>
    </row>
    <row r="50" spans="1:17" ht="15">
      <c r="A50" s="39" t="s">
        <v>107</v>
      </c>
      <c r="B50" s="33" t="s">
        <v>102</v>
      </c>
      <c r="C50" s="28">
        <v>0.06</v>
      </c>
      <c r="D50" s="19">
        <v>50</v>
      </c>
      <c r="E50" s="19">
        <f>D50*C50</f>
        <v>3</v>
      </c>
      <c r="F50" s="19">
        <v>8</v>
      </c>
      <c r="G50" s="19">
        <f>F50*E50</f>
        <v>24</v>
      </c>
      <c r="H50" s="59">
        <v>1070</v>
      </c>
      <c r="I50" s="18">
        <v>1</v>
      </c>
      <c r="J50" s="60">
        <f>(((100-K11)*H50)/100)*I50</f>
        <v>963</v>
      </c>
      <c r="L50">
        <f>K11</f>
        <v>10</v>
      </c>
      <c r="N50">
        <f>J50/I50</f>
        <v>963</v>
      </c>
      <c r="O50">
        <f>I50*3</f>
        <v>3</v>
      </c>
      <c r="P50">
        <f>I50/8</f>
        <v>0.125</v>
      </c>
      <c r="Q50">
        <f>I50</f>
        <v>1</v>
      </c>
    </row>
    <row r="51" spans="1:17" ht="15">
      <c r="A51" s="39" t="s">
        <v>104</v>
      </c>
      <c r="B51" s="33" t="s">
        <v>105</v>
      </c>
      <c r="C51" s="52"/>
      <c r="D51" s="19">
        <v>50</v>
      </c>
      <c r="E51" s="19">
        <f>D51*0.06</f>
        <v>3</v>
      </c>
      <c r="F51" s="19">
        <v>8</v>
      </c>
      <c r="G51" s="19">
        <f>F51*E51</f>
        <v>24</v>
      </c>
      <c r="H51" s="59">
        <v>700</v>
      </c>
      <c r="I51" s="18">
        <v>1</v>
      </c>
      <c r="J51" s="60">
        <f>(((100-K11)*H51)/100)*I51</f>
        <v>630</v>
      </c>
      <c r="N51">
        <f>J51/I51</f>
        <v>630</v>
      </c>
      <c r="O51">
        <f>I51*3</f>
        <v>3</v>
      </c>
      <c r="P51">
        <f>I51/8</f>
        <v>0.125</v>
      </c>
      <c r="Q51">
        <f>I51</f>
        <v>1</v>
      </c>
    </row>
    <row r="52" spans="1:10" ht="15.75" thickBot="1">
      <c r="A52" s="40"/>
      <c r="B52" s="35"/>
      <c r="C52" s="36"/>
      <c r="D52" s="36"/>
      <c r="E52" s="36"/>
      <c r="F52" s="36"/>
      <c r="G52" s="36"/>
      <c r="H52" s="64"/>
      <c r="I52" s="6"/>
      <c r="J52" s="65"/>
    </row>
    <row r="53" spans="1:17" ht="30" customHeight="1" thickBot="1">
      <c r="A53" s="34" t="s">
        <v>4</v>
      </c>
      <c r="B53" s="9"/>
      <c r="C53" s="8"/>
      <c r="D53" s="8"/>
      <c r="E53" s="8"/>
      <c r="F53" s="8"/>
      <c r="G53" s="8"/>
      <c r="H53" s="11"/>
      <c r="I53" s="12"/>
      <c r="J53" s="10"/>
      <c r="N53" s="100"/>
      <c r="O53" s="101">
        <f>SUM(O47:O52)</f>
        <v>15</v>
      </c>
      <c r="P53" s="101">
        <f>SUM(P47:P52)</f>
        <v>0.625</v>
      </c>
      <c r="Q53" s="102">
        <f>SUM(Q47:Q52)</f>
        <v>5</v>
      </c>
    </row>
    <row r="54" spans="1:10" ht="15">
      <c r="A54" s="43"/>
      <c r="B54" s="30"/>
      <c r="C54" s="31"/>
      <c r="D54" s="31"/>
      <c r="E54" s="31"/>
      <c r="F54" s="31"/>
      <c r="G54" s="31"/>
      <c r="H54" s="51"/>
      <c r="I54" s="32"/>
      <c r="J54" s="47"/>
    </row>
    <row r="55" spans="1:12" ht="15">
      <c r="A55" s="44"/>
      <c r="B55" s="29" t="s">
        <v>57</v>
      </c>
      <c r="C55" s="13">
        <v>0.05</v>
      </c>
      <c r="D55" s="23">
        <v>20</v>
      </c>
      <c r="E55" s="23">
        <f>D55*C55</f>
        <v>1</v>
      </c>
      <c r="F55" s="23">
        <v>8</v>
      </c>
      <c r="G55" s="23">
        <f>F55*E55</f>
        <v>8</v>
      </c>
      <c r="H55" s="48">
        <v>0</v>
      </c>
      <c r="I55" s="14">
        <v>0</v>
      </c>
      <c r="J55" s="45">
        <f aca="true" t="shared" si="11" ref="J55:J64">((100-L55)*H55)*I55/100</f>
        <v>0</v>
      </c>
      <c r="L55">
        <f>K11</f>
        <v>10</v>
      </c>
    </row>
    <row r="56" spans="1:12" ht="15">
      <c r="A56" s="44"/>
      <c r="B56" s="33" t="s">
        <v>58</v>
      </c>
      <c r="C56" s="28">
        <v>0.075</v>
      </c>
      <c r="D56" s="19">
        <v>20</v>
      </c>
      <c r="E56" s="19">
        <f aca="true" t="shared" si="12" ref="E56:E63">D56*C56</f>
        <v>1.5</v>
      </c>
      <c r="F56" s="23">
        <v>8</v>
      </c>
      <c r="G56" s="19">
        <f aca="true" t="shared" si="13" ref="G56:G63">F56*E56</f>
        <v>12</v>
      </c>
      <c r="H56" s="48">
        <v>0</v>
      </c>
      <c r="I56" s="14">
        <v>0</v>
      </c>
      <c r="J56" s="45">
        <f t="shared" si="11"/>
        <v>0</v>
      </c>
      <c r="L56">
        <f>K11</f>
        <v>10</v>
      </c>
    </row>
    <row r="57" spans="1:12" ht="15">
      <c r="A57" s="44"/>
      <c r="B57" s="33" t="s">
        <v>59</v>
      </c>
      <c r="C57" s="28">
        <v>0.1</v>
      </c>
      <c r="D57" s="19">
        <v>20</v>
      </c>
      <c r="E57" s="19">
        <f t="shared" si="12"/>
        <v>2</v>
      </c>
      <c r="F57" s="23">
        <v>8</v>
      </c>
      <c r="G57" s="19">
        <f t="shared" si="13"/>
        <v>16</v>
      </c>
      <c r="H57" s="48">
        <v>0</v>
      </c>
      <c r="I57" s="14">
        <v>0</v>
      </c>
      <c r="J57" s="45">
        <f t="shared" si="11"/>
        <v>0</v>
      </c>
      <c r="L57">
        <f>K11</f>
        <v>10</v>
      </c>
    </row>
    <row r="58" spans="1:12" ht="15">
      <c r="A58" s="44"/>
      <c r="B58" s="33" t="s">
        <v>60</v>
      </c>
      <c r="C58" s="28">
        <v>0.15</v>
      </c>
      <c r="D58" s="19">
        <v>20</v>
      </c>
      <c r="E58" s="19">
        <f t="shared" si="12"/>
        <v>3</v>
      </c>
      <c r="F58" s="23">
        <v>8</v>
      </c>
      <c r="G58" s="19">
        <f t="shared" si="13"/>
        <v>24</v>
      </c>
      <c r="H58" s="48">
        <v>0</v>
      </c>
      <c r="I58" s="14">
        <v>0</v>
      </c>
      <c r="J58" s="45">
        <f t="shared" si="11"/>
        <v>0</v>
      </c>
      <c r="L58">
        <f>K11</f>
        <v>10</v>
      </c>
    </row>
    <row r="59" spans="1:12" ht="15">
      <c r="A59" s="44"/>
      <c r="B59" s="33" t="s">
        <v>61</v>
      </c>
      <c r="C59" s="28">
        <v>0.2</v>
      </c>
      <c r="D59" s="19">
        <v>10</v>
      </c>
      <c r="E59" s="19">
        <f t="shared" si="12"/>
        <v>2</v>
      </c>
      <c r="F59" s="23">
        <v>8</v>
      </c>
      <c r="G59" s="19">
        <f t="shared" si="13"/>
        <v>16</v>
      </c>
      <c r="H59" s="48">
        <v>0</v>
      </c>
      <c r="I59" s="14">
        <v>0</v>
      </c>
      <c r="J59" s="45">
        <f t="shared" si="11"/>
        <v>0</v>
      </c>
      <c r="L59">
        <f>K11</f>
        <v>10</v>
      </c>
    </row>
    <row r="60" spans="1:12" ht="15">
      <c r="A60" s="44"/>
      <c r="B60" s="33" t="s">
        <v>62</v>
      </c>
      <c r="C60" s="28">
        <v>0.25</v>
      </c>
      <c r="D60" s="19">
        <v>10</v>
      </c>
      <c r="E60" s="19">
        <f t="shared" si="12"/>
        <v>2.5</v>
      </c>
      <c r="F60" s="23">
        <v>8</v>
      </c>
      <c r="G60" s="19">
        <f t="shared" si="13"/>
        <v>20</v>
      </c>
      <c r="H60" s="48">
        <v>0</v>
      </c>
      <c r="I60" s="14">
        <v>0</v>
      </c>
      <c r="J60" s="45">
        <f t="shared" si="11"/>
        <v>0</v>
      </c>
      <c r="L60">
        <f>K11</f>
        <v>10</v>
      </c>
    </row>
    <row r="61" spans="1:12" ht="15">
      <c r="A61" s="44"/>
      <c r="B61" s="33" t="s">
        <v>63</v>
      </c>
      <c r="C61" s="28">
        <v>0.3</v>
      </c>
      <c r="D61" s="19">
        <v>10</v>
      </c>
      <c r="E61" s="19">
        <f t="shared" si="12"/>
        <v>3</v>
      </c>
      <c r="F61" s="23">
        <v>8</v>
      </c>
      <c r="G61" s="19">
        <f t="shared" si="13"/>
        <v>24</v>
      </c>
      <c r="H61" s="48">
        <v>0</v>
      </c>
      <c r="I61" s="14">
        <v>0</v>
      </c>
      <c r="J61" s="45">
        <f t="shared" si="11"/>
        <v>0</v>
      </c>
      <c r="L61">
        <f>K11</f>
        <v>10</v>
      </c>
    </row>
    <row r="62" spans="1:12" ht="15">
      <c r="A62" s="44"/>
      <c r="B62" s="33" t="s">
        <v>64</v>
      </c>
      <c r="C62" s="28">
        <v>0.35</v>
      </c>
      <c r="D62" s="19">
        <v>10</v>
      </c>
      <c r="E62" s="19">
        <f t="shared" si="12"/>
        <v>3.5</v>
      </c>
      <c r="F62" s="23">
        <v>8</v>
      </c>
      <c r="G62" s="19">
        <f t="shared" si="13"/>
        <v>28</v>
      </c>
      <c r="H62" s="48">
        <v>0</v>
      </c>
      <c r="I62" s="14">
        <v>0</v>
      </c>
      <c r="J62" s="45">
        <f t="shared" si="11"/>
        <v>0</v>
      </c>
      <c r="L62">
        <f>K11</f>
        <v>10</v>
      </c>
    </row>
    <row r="63" spans="1:12" ht="15">
      <c r="A63" s="44"/>
      <c r="B63" s="33" t="s">
        <v>65</v>
      </c>
      <c r="C63" s="28">
        <v>0.4</v>
      </c>
      <c r="D63" s="19">
        <v>5</v>
      </c>
      <c r="E63" s="19">
        <f t="shared" si="12"/>
        <v>2</v>
      </c>
      <c r="F63" s="23">
        <v>8</v>
      </c>
      <c r="G63" s="19">
        <f t="shared" si="13"/>
        <v>16</v>
      </c>
      <c r="H63" s="48">
        <v>0</v>
      </c>
      <c r="I63" s="14">
        <v>0</v>
      </c>
      <c r="J63" s="45">
        <f t="shared" si="11"/>
        <v>0</v>
      </c>
      <c r="L63">
        <f>K11</f>
        <v>10</v>
      </c>
    </row>
    <row r="64" spans="1:12" ht="15">
      <c r="A64" s="44"/>
      <c r="B64" s="33" t="s">
        <v>65</v>
      </c>
      <c r="C64" s="28">
        <v>0.45</v>
      </c>
      <c r="D64" s="19">
        <v>5</v>
      </c>
      <c r="E64" s="19">
        <f>D64*C64</f>
        <v>2.25</v>
      </c>
      <c r="F64" s="23">
        <v>8</v>
      </c>
      <c r="G64" s="19">
        <f>F64*E64</f>
        <v>18</v>
      </c>
      <c r="H64" s="48">
        <v>0</v>
      </c>
      <c r="I64" s="14">
        <v>0</v>
      </c>
      <c r="J64" s="45">
        <f t="shared" si="11"/>
        <v>0</v>
      </c>
      <c r="L64">
        <f>K11</f>
        <v>10</v>
      </c>
    </row>
  </sheetData>
  <mergeCells count="16">
    <mergeCell ref="A1:K2"/>
    <mergeCell ref="A5:K6"/>
    <mergeCell ref="K12:K14"/>
    <mergeCell ref="K15:K16"/>
    <mergeCell ref="A11:J11"/>
    <mergeCell ref="D7:D10"/>
    <mergeCell ref="F7:F10"/>
    <mergeCell ref="H7:H10"/>
    <mergeCell ref="E7:E10"/>
    <mergeCell ref="G7:G10"/>
    <mergeCell ref="A7:A10"/>
    <mergeCell ref="B7:B10"/>
    <mergeCell ref="I7:I10"/>
    <mergeCell ref="J7:J10"/>
    <mergeCell ref="K7:K10"/>
    <mergeCell ref="A3:K4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5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Abrosimov-MGV</dc:creator>
  <cp:keywords/>
  <dc:description/>
  <cp:lastModifiedBy>Пользователь Windows</cp:lastModifiedBy>
  <cp:lastPrinted>2022-02-24T13:55:27Z</cp:lastPrinted>
  <dcterms:created xsi:type="dcterms:W3CDTF">2016-05-19T09:52:56Z</dcterms:created>
  <dcterms:modified xsi:type="dcterms:W3CDTF">2022-03-11T15:45:55Z</dcterms:modified>
  <cp:category/>
  <cp:version/>
  <cp:contentType/>
  <cp:contentStatus/>
</cp:coreProperties>
</file>